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wl811/Desktop/"/>
    </mc:Choice>
  </mc:AlternateContent>
  <xr:revisionPtr revIDLastSave="0" documentId="13_ncr:1_{47D96B25-F0E3-C64B-BAFA-A79A9884C328}" xr6:coauthVersionLast="47" xr6:coauthVersionMax="47" xr10:uidLastSave="{00000000-0000-0000-0000-000000000000}"/>
  <bookViews>
    <workbookView xWindow="3720" yWindow="-22200" windowWidth="31220" windowHeight="20060" xr2:uid="{DBC3E044-A393-7B47-9610-097A76F4F9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7" i="1" s="1"/>
  <c r="D18" i="1"/>
  <c r="D24" i="1" s="1"/>
  <c r="D15" i="1" l="1"/>
  <c r="F15" i="1" s="1"/>
  <c r="D17" i="1"/>
  <c r="G18" i="1"/>
  <c r="D16" i="1"/>
  <c r="E15" i="1" l="1"/>
  <c r="G15" i="1" s="1"/>
  <c r="F16" i="1"/>
  <c r="E16" i="1"/>
  <c r="F17" i="1"/>
  <c r="E17" i="1"/>
  <c r="E14" i="1" s="1"/>
  <c r="D23" i="1"/>
  <c r="D28" i="1" s="1"/>
  <c r="D14" i="1"/>
  <c r="F14" i="1" l="1"/>
  <c r="G14" i="1"/>
  <c r="G17" i="1"/>
  <c r="G16" i="1"/>
</calcChain>
</file>

<file path=xl/sharedStrings.xml><?xml version="1.0" encoding="utf-8"?>
<sst xmlns="http://schemas.openxmlformats.org/spreadsheetml/2006/main" count="33" uniqueCount="30">
  <si>
    <t>Peptide</t>
  </si>
  <si>
    <t>easYmer</t>
  </si>
  <si>
    <t>Total</t>
  </si>
  <si>
    <t>µM</t>
  </si>
  <si>
    <t>Stocks</t>
  </si>
  <si>
    <t>Number of tests:</t>
  </si>
  <si>
    <t>Folding Buffer</t>
  </si>
  <si>
    <t>For monomers (µl)</t>
  </si>
  <si>
    <t>Total (µl)</t>
  </si>
  <si>
    <t>Monomers</t>
  </si>
  <si>
    <t>µl</t>
  </si>
  <si>
    <t>Streptavidin</t>
  </si>
  <si>
    <t>mg/ml</t>
  </si>
  <si>
    <t>MW</t>
  </si>
  <si>
    <t>Streptavidin needed</t>
  </si>
  <si>
    <t>Tetramer generation</t>
  </si>
  <si>
    <t>Monomer generation</t>
  </si>
  <si>
    <t>For binding test (µl)</t>
  </si>
  <si>
    <t>Setup surplus (µl)</t>
  </si>
  <si>
    <t>Adjust the number of tests you require</t>
  </si>
  <si>
    <t>The concentration of your peptide stock in µM</t>
  </si>
  <si>
    <t>In case you want to do a binding test, we recommend to generate 6 µl monomers for this purpose (if not, enter 0)</t>
  </si>
  <si>
    <t>How much surplus volume would you like to have (e.g. to allow for pipetting and distribution)</t>
  </si>
  <si>
    <t>Concentration of your streptavidin preparation in mg/ml</t>
  </si>
  <si>
    <t>MW of your streptavidin (the Swiss-Prot entry for the streptavidin monomer, P22629, positions 25-183, has a MW of 16491 i.e. The tetrameric MW of streptavidin is 65941)</t>
  </si>
  <si>
    <t>1. You can enter your selections in the green fields</t>
  </si>
  <si>
    <t>2. Make this amount of monomers in total</t>
  </si>
  <si>
    <t>4. Make tetramers</t>
  </si>
  <si>
    <t>3. Optionally, check the folding of your monomers</t>
  </si>
  <si>
    <r>
      <t>ddH</t>
    </r>
    <r>
      <rPr>
        <vertAlign val="subscript"/>
        <sz val="14"/>
        <color theme="1"/>
        <rFont val="Calibri (Body)"/>
      </rPr>
      <t>2</t>
    </r>
    <r>
      <rPr>
        <sz val="14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</si>
</sst>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5" fillId="2" borderId="3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3" borderId="9" xfId="0" applyFont="1" applyFill="1" applyBorder="1"/>
    <xf numFmtId="0" fontId="5" fillId="3" borderId="10" xfId="0" applyFont="1" applyFill="1" applyBorder="1" applyAlignment="1">
      <alignment horizontal="center"/>
    </xf>
    <xf numFmtId="2" fontId="5" fillId="3" borderId="11" xfId="0" applyNumberFormat="1" applyFont="1" applyFill="1" applyBorder="1"/>
    <xf numFmtId="0" fontId="0" fillId="3" borderId="0" xfId="0" applyFill="1"/>
    <xf numFmtId="164" fontId="5" fillId="3" borderId="11" xfId="0" applyNumberFormat="1" applyFont="1" applyFill="1" applyBorder="1"/>
    <xf numFmtId="0" fontId="5" fillId="3" borderId="7" xfId="0" applyFont="1" applyFill="1" applyBorder="1"/>
    <xf numFmtId="0" fontId="5" fillId="3" borderId="0" xfId="0" applyFont="1" applyFill="1" applyAlignment="1">
      <alignment horizontal="center"/>
    </xf>
    <xf numFmtId="0" fontId="5" fillId="3" borderId="4" xfId="0" applyFont="1" applyFill="1" applyBorder="1"/>
    <xf numFmtId="0" fontId="5" fillId="3" borderId="5" xfId="0" applyFont="1" applyFill="1" applyBorder="1" applyAlignment="1">
      <alignment horizontal="center"/>
    </xf>
    <xf numFmtId="0" fontId="3" fillId="3" borderId="0" xfId="0" applyFont="1" applyFill="1"/>
    <xf numFmtId="164" fontId="0" fillId="3" borderId="0" xfId="0" applyNumberFormat="1" applyFill="1"/>
    <xf numFmtId="0" fontId="2" fillId="3" borderId="0" xfId="0" applyFont="1" applyFill="1"/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5" fillId="3" borderId="6" xfId="0" applyFont="1" applyFill="1" applyBorder="1"/>
    <xf numFmtId="164" fontId="5" fillId="3" borderId="1" xfId="0" applyNumberFormat="1" applyFont="1" applyFill="1" applyBorder="1"/>
    <xf numFmtId="0" fontId="5" fillId="3" borderId="0" xfId="0" applyFont="1" applyFill="1"/>
    <xf numFmtId="0" fontId="5" fillId="3" borderId="2" xfId="0" applyFont="1" applyFill="1" applyBorder="1"/>
    <xf numFmtId="0" fontId="5" fillId="3" borderId="3" xfId="0" applyFont="1" applyFill="1" applyBorder="1"/>
    <xf numFmtId="164" fontId="5" fillId="3" borderId="14" xfId="0" applyNumberFormat="1" applyFont="1" applyFill="1" applyBorder="1"/>
    <xf numFmtId="0" fontId="5" fillId="3" borderId="8" xfId="0" applyFont="1" applyFill="1" applyBorder="1"/>
    <xf numFmtId="164" fontId="5" fillId="3" borderId="15" xfId="0" applyNumberFormat="1" applyFont="1" applyFill="1" applyBorder="1"/>
    <xf numFmtId="164" fontId="5" fillId="3" borderId="17" xfId="0" applyNumberFormat="1" applyFont="1" applyFill="1" applyBorder="1"/>
    <xf numFmtId="164" fontId="5" fillId="3" borderId="0" xfId="0" applyNumberFormat="1" applyFont="1" applyFill="1"/>
    <xf numFmtId="164" fontId="5" fillId="3" borderId="13" xfId="0" applyNumberFormat="1" applyFont="1" applyFill="1" applyBorder="1"/>
    <xf numFmtId="0" fontId="5" fillId="3" borderId="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0" xfId="1" applyFont="1" applyFill="1" applyBorder="1" applyProtection="1">
      <protection locked="0" hidden="1"/>
    </xf>
    <xf numFmtId="0" fontId="4" fillId="3" borderId="0" xfId="1" applyFont="1" applyFill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270934</xdr:colOff>
      <xdr:row>10</xdr:row>
      <xdr:rowOff>50800</xdr:rowOff>
    </xdr:from>
    <xdr:to>
      <xdr:col>6</xdr:col>
      <xdr:colOff>778934</xdr:colOff>
      <xdr:row>11</xdr:row>
      <xdr:rowOff>203200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F6E304BF-3EA9-E645-B6ED-53255DFE0EFE}"/>
            </a:ext>
          </a:extLst>
        </xdr:cNvPr>
        <xdr:cNvSpPr/>
      </xdr:nvSpPr>
      <xdr:spPr>
        <a:xfrm>
          <a:off x="6570134" y="2319867"/>
          <a:ext cx="508000" cy="355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338672</xdr:colOff>
      <xdr:row>18</xdr:row>
      <xdr:rowOff>33865</xdr:rowOff>
    </xdr:from>
    <xdr:to>
      <xdr:col>4</xdr:col>
      <xdr:colOff>863600</xdr:colOff>
      <xdr:row>18</xdr:row>
      <xdr:rowOff>254000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555EE6B9-2704-CA47-A1AD-D99C8D5A61E8}"/>
            </a:ext>
          </a:extLst>
        </xdr:cNvPr>
        <xdr:cNvSpPr/>
      </xdr:nvSpPr>
      <xdr:spPr>
        <a:xfrm>
          <a:off x="4538139" y="5215465"/>
          <a:ext cx="524928" cy="22013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254004</xdr:colOff>
      <xdr:row>18</xdr:row>
      <xdr:rowOff>33867</xdr:rowOff>
    </xdr:from>
    <xdr:to>
      <xdr:col>3</xdr:col>
      <xdr:colOff>778932</xdr:colOff>
      <xdr:row>21</xdr:row>
      <xdr:rowOff>0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68428133-00C7-FD43-95C6-E54AC2FFF128}"/>
            </a:ext>
          </a:extLst>
        </xdr:cNvPr>
        <xdr:cNvSpPr/>
      </xdr:nvSpPr>
      <xdr:spPr>
        <a:xfrm>
          <a:off x="2878671" y="4030134"/>
          <a:ext cx="524928" cy="77893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101601</xdr:colOff>
      <xdr:row>0</xdr:row>
      <xdr:rowOff>220133</xdr:rowOff>
    </xdr:from>
    <xdr:to>
      <xdr:col>2</xdr:col>
      <xdr:colOff>354782</xdr:colOff>
      <xdr:row>0</xdr:row>
      <xdr:rowOff>1066800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4A0776-D7AC-03B5-BE14-DCD27A73F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334" y="220133"/>
          <a:ext cx="2014248" cy="8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D1253-7292-5648-A77E-6B196D1BF366}">
  <dimension ref="B1:H28"/>
  <sheetViews>
    <sheetView tabSelected="1" zoomScale="90" zoomScaleNormal="90" workbookViewId="0">
      <selection activeCell="F18" sqref="F18"/>
    </sheetView>
  </sheetViews>
  <sheetFormatPr baseColWidth="10" defaultRowHeight="23" customHeight="1" x14ac:dyDescent="0.2"/>
  <cols>
    <col min="1" max="1" width="10.83203125" style="9"/>
    <col min="2" max="2" width="23.1640625" style="9" customWidth="1"/>
    <col min="3" max="3" width="8.33203125" style="9" customWidth="1"/>
    <col min="4" max="4" width="20.1640625" style="9" customWidth="1"/>
    <col min="5" max="5" width="21.1640625" style="9" customWidth="1"/>
    <col min="6" max="6" width="20.33203125" style="9" customWidth="1"/>
    <col min="7" max="7" width="15.83203125" style="9" customWidth="1"/>
    <col min="8" max="16384" width="10.83203125" style="9"/>
  </cols>
  <sheetData>
    <row r="1" spans="2:8" ht="98" customHeight="1" x14ac:dyDescent="0.2"/>
    <row r="2" spans="2:8" ht="23" customHeight="1" x14ac:dyDescent="0.3">
      <c r="B2" s="17" t="s">
        <v>25</v>
      </c>
      <c r="C2" s="15"/>
      <c r="D2" s="15"/>
      <c r="E2" s="15"/>
    </row>
    <row r="3" spans="2:8" ht="23" customHeight="1" x14ac:dyDescent="0.25">
      <c r="B3" s="36" t="s">
        <v>19</v>
      </c>
    </row>
    <row r="4" spans="2:8" ht="23" customHeight="1" x14ac:dyDescent="0.25">
      <c r="B4" s="36" t="s">
        <v>20</v>
      </c>
    </row>
    <row r="5" spans="2:8" ht="23" customHeight="1" x14ac:dyDescent="0.25">
      <c r="B5" s="36" t="s">
        <v>21</v>
      </c>
    </row>
    <row r="6" spans="2:8" ht="23" customHeight="1" x14ac:dyDescent="0.25">
      <c r="B6" s="36" t="s">
        <v>22</v>
      </c>
    </row>
    <row r="7" spans="2:8" ht="23" customHeight="1" x14ac:dyDescent="0.25">
      <c r="B7" s="37" t="s">
        <v>23</v>
      </c>
    </row>
    <row r="8" spans="2:8" ht="23" customHeight="1" x14ac:dyDescent="0.25">
      <c r="B8" s="37" t="s">
        <v>24</v>
      </c>
    </row>
    <row r="9" spans="2:8" ht="23" customHeight="1" thickBot="1" x14ac:dyDescent="0.25"/>
    <row r="10" spans="2:8" ht="23" customHeight="1" thickBot="1" x14ac:dyDescent="0.35">
      <c r="B10" s="23" t="s">
        <v>5</v>
      </c>
      <c r="C10" s="1">
        <v>5</v>
      </c>
      <c r="G10" s="17" t="s">
        <v>26</v>
      </c>
    </row>
    <row r="12" spans="2:8" ht="23" customHeight="1" thickBot="1" x14ac:dyDescent="0.3">
      <c r="B12" s="22" t="s">
        <v>16</v>
      </c>
      <c r="C12" s="22"/>
      <c r="D12" s="22"/>
      <c r="E12" s="22"/>
      <c r="F12" s="22"/>
      <c r="G12" s="22"/>
      <c r="H12" s="22"/>
    </row>
    <row r="13" spans="2:8" ht="23" customHeight="1" thickBot="1" x14ac:dyDescent="0.3">
      <c r="B13" s="23" t="s">
        <v>4</v>
      </c>
      <c r="C13" s="31" t="s">
        <v>3</v>
      </c>
      <c r="D13" s="32" t="s">
        <v>7</v>
      </c>
      <c r="E13" s="33" t="s">
        <v>17</v>
      </c>
      <c r="F13" s="34" t="s">
        <v>18</v>
      </c>
      <c r="G13" s="35" t="s">
        <v>8</v>
      </c>
      <c r="H13" s="22"/>
    </row>
    <row r="14" spans="2:8" ht="23" customHeight="1" x14ac:dyDescent="0.25">
      <c r="B14" s="11" t="s">
        <v>29</v>
      </c>
      <c r="C14" s="26"/>
      <c r="D14" s="27">
        <f>D18-D17-D16-D15</f>
        <v>30.333333333333329</v>
      </c>
      <c r="E14" s="28">
        <f>E18-E17-E16-E15</f>
        <v>3.64</v>
      </c>
      <c r="F14" s="29">
        <f>F18-F17-F16-F15</f>
        <v>6.0666666666666655</v>
      </c>
      <c r="G14" s="30">
        <f>SUM(D14:F14)</f>
        <v>40.039999999999992</v>
      </c>
      <c r="H14" s="22"/>
    </row>
    <row r="15" spans="2:8" ht="23" customHeight="1" x14ac:dyDescent="0.25">
      <c r="B15" s="11" t="s">
        <v>0</v>
      </c>
      <c r="C15" s="2">
        <v>50</v>
      </c>
      <c r="D15" s="27">
        <f>D18*3/C15</f>
        <v>3</v>
      </c>
      <c r="E15" s="28">
        <f>D15*E18/D18</f>
        <v>0.36</v>
      </c>
      <c r="F15" s="29">
        <f>D15*F18/D18</f>
        <v>0.6</v>
      </c>
      <c r="G15" s="30">
        <f t="shared" ref="G15:G18" si="0">SUM(D15:F15)</f>
        <v>3.96</v>
      </c>
      <c r="H15" s="22"/>
    </row>
    <row r="16" spans="2:8" ht="23" customHeight="1" x14ac:dyDescent="0.25">
      <c r="B16" s="11" t="s">
        <v>6</v>
      </c>
      <c r="C16" s="26"/>
      <c r="D16" s="27">
        <f>D18/6</f>
        <v>8.3333333333333339</v>
      </c>
      <c r="E16" s="28">
        <f>D16*E18/D18</f>
        <v>1</v>
      </c>
      <c r="F16" s="29">
        <f>D16*F18/D18</f>
        <v>1.666666666666667</v>
      </c>
      <c r="G16" s="30">
        <f t="shared" si="0"/>
        <v>11</v>
      </c>
      <c r="H16" s="22"/>
    </row>
    <row r="17" spans="2:8" ht="23" customHeight="1" thickBot="1" x14ac:dyDescent="0.3">
      <c r="B17" s="11" t="s">
        <v>1</v>
      </c>
      <c r="C17" s="26">
        <v>3</v>
      </c>
      <c r="D17" s="27">
        <f>D18/6</f>
        <v>8.3333333333333339</v>
      </c>
      <c r="E17" s="28">
        <f>D17*E18/D18</f>
        <v>1</v>
      </c>
      <c r="F17" s="29">
        <f>D17*F18/D18</f>
        <v>1.666666666666667</v>
      </c>
      <c r="G17" s="30">
        <f t="shared" si="0"/>
        <v>11</v>
      </c>
      <c r="H17" s="22"/>
    </row>
    <row r="18" spans="2:8" ht="23" customHeight="1" thickBot="1" x14ac:dyDescent="0.3">
      <c r="B18" s="23" t="s">
        <v>2</v>
      </c>
      <c r="C18" s="24"/>
      <c r="D18" s="25">
        <f>C10*10</f>
        <v>50</v>
      </c>
      <c r="E18" s="3">
        <v>6</v>
      </c>
      <c r="F18" s="4">
        <v>10</v>
      </c>
      <c r="G18" s="21">
        <f t="shared" si="0"/>
        <v>66</v>
      </c>
      <c r="H18" s="22"/>
    </row>
    <row r="19" spans="2:8" ht="23" customHeight="1" x14ac:dyDescent="0.3">
      <c r="D19" s="15"/>
      <c r="G19" s="16"/>
    </row>
    <row r="20" spans="2:8" ht="23" customHeight="1" x14ac:dyDescent="0.3">
      <c r="E20" s="17" t="s">
        <v>28</v>
      </c>
    </row>
    <row r="22" spans="2:8" ht="23" customHeight="1" thickBot="1" x14ac:dyDescent="0.35">
      <c r="B22" s="18" t="s">
        <v>15</v>
      </c>
      <c r="C22" s="19"/>
      <c r="D22" s="17" t="s">
        <v>27</v>
      </c>
    </row>
    <row r="23" spans="2:8" ht="23" customHeight="1" x14ac:dyDescent="0.25">
      <c r="B23" s="13" t="s">
        <v>9</v>
      </c>
      <c r="C23" s="14" t="s">
        <v>3</v>
      </c>
      <c r="D23" s="20">
        <f>C17*D17/D18</f>
        <v>0.5</v>
      </c>
    </row>
    <row r="24" spans="2:8" ht="23" customHeight="1" thickBot="1" x14ac:dyDescent="0.3">
      <c r="B24" s="6"/>
      <c r="C24" s="7" t="s">
        <v>10</v>
      </c>
      <c r="D24" s="10">
        <f>D18</f>
        <v>50</v>
      </c>
    </row>
    <row r="25" spans="2:8" ht="23" customHeight="1" x14ac:dyDescent="0.25">
      <c r="B25" s="13" t="s">
        <v>11</v>
      </c>
      <c r="C25" s="14" t="s">
        <v>12</v>
      </c>
      <c r="D25" s="5">
        <v>0.2</v>
      </c>
    </row>
    <row r="26" spans="2:8" ht="23" customHeight="1" x14ac:dyDescent="0.25">
      <c r="B26" s="11"/>
      <c r="C26" s="12" t="s">
        <v>13</v>
      </c>
      <c r="D26" s="2">
        <f>4*16491</f>
        <v>65964</v>
      </c>
    </row>
    <row r="27" spans="2:8" ht="23" customHeight="1" thickBot="1" x14ac:dyDescent="0.3">
      <c r="B27" s="6"/>
      <c r="C27" s="7" t="s">
        <v>3</v>
      </c>
      <c r="D27" s="8">
        <f>10^6*D25/D26</f>
        <v>3.031956824934813</v>
      </c>
    </row>
    <row r="28" spans="2:8" ht="23" customHeight="1" thickBot="1" x14ac:dyDescent="0.3">
      <c r="B28" s="6" t="s">
        <v>14</v>
      </c>
      <c r="C28" s="7" t="s">
        <v>10</v>
      </c>
      <c r="D28" s="10">
        <f>D24*D23/(4*D27)</f>
        <v>2.061375</v>
      </c>
    </row>
  </sheetData>
  <sheetProtection algorithmName="SHA-512" hashValue="UvPj02RkGxIcmd3lozL5SZ4RBhc+mVTq0NWqLxeeP7FmEKwM5tsnhkSQ+CDqRr/y2S0aIpcPv1YcWT/iuR7Smg==" saltValue="ptnEE/Ih6bOldrvvI4lc9w==" spinCount="100000" sheet="1" objects="1" scenarios="1" selectLockedCells="1"/>
  <hyperlinks>
    <hyperlink ref="B4" location="Sheet1!C15" display="The concentration of your peptide stock in µM" xr:uid="{7FE6EE9B-C4B8-4247-BE4A-11538CB023D5}"/>
    <hyperlink ref="B5" location="Sheet1!E18" display="In case you want to do a binding test, we recommend to generate 6 µl monomers for this purpose (if not, enter 0)" xr:uid="{FE034456-13E5-3547-A133-6A6A0A1B1079}"/>
    <hyperlink ref="B6" location="Sheet1!F18" display="How much surplus volume would you like to have (e.g. to allow for pipetting and distribution)" xr:uid="{977C3F13-18FB-AE4B-82E5-45E42FA88E1A}"/>
    <hyperlink ref="B7" location="Sheet1!D25" display="Concentration of your streptavidin preparation in mg/ml" xr:uid="{994B5A4A-13B8-F042-A136-92BE51E51973}"/>
    <hyperlink ref="B8" location="Sheet1!D26" display="MW of your streptavidin (the Swiss-Prot entry for the streptavidin monomer, P22629, positions 25-183, has a MW of 16491 i.e. The tetrameric MW of streptavidin is 65941)" xr:uid="{6595074F-05E9-164F-8F01-242D13D8E631}"/>
    <hyperlink ref="B3" location="Sheet1!C10" display="Adjust the number of tests you require" xr:uid="{F10998B4-A7E1-864E-8D5D-D431B69A69D6}"/>
  </hyperlinks>
  <pageMargins left="0.7" right="0.7" top="0.75" bottom="0.75" header="0.3" footer="0.3"/>
  <ignoredErrors>
    <ignoredError sqref="D2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Buus</dc:creator>
  <cp:lastModifiedBy>Thomas Østerbye</cp:lastModifiedBy>
  <dcterms:created xsi:type="dcterms:W3CDTF">2019-05-03T14:21:31Z</dcterms:created>
  <dcterms:modified xsi:type="dcterms:W3CDTF">2023-11-24T15:05:38Z</dcterms:modified>
</cp:coreProperties>
</file>